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/>
  <mc:AlternateContent xmlns:mc="http://schemas.openxmlformats.org/markup-compatibility/2006">
    <mc:Choice Requires="x15">
      <x15ac:absPath xmlns:x15ac="http://schemas.microsoft.com/office/spreadsheetml/2010/11/ac" url="/Users/Michael/Downloads/"/>
    </mc:Choice>
  </mc:AlternateContent>
  <xr:revisionPtr revIDLastSave="0" documentId="13_ncr:1_{9394C13D-FCFC-F347-B937-673CAD42B0D2}" xr6:coauthVersionLast="45" xr6:coauthVersionMax="45" xr10:uidLastSave="{00000000-0000-0000-0000-000000000000}"/>
  <bookViews>
    <workbookView xWindow="0" yWindow="460" windowWidth="25600" windowHeight="12300" xr2:uid="{00000000-000D-0000-FFFF-FFFF00000000}"/>
  </bookViews>
  <sheets>
    <sheet name="Cost Template- Toron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9" i="1" l="1"/>
  <c r="C35" i="1"/>
  <c r="C28" i="1"/>
  <c r="B27" i="1"/>
  <c r="C27" i="1" s="1"/>
  <c r="C18" i="1"/>
  <c r="C17" i="1"/>
  <c r="C16" i="1"/>
  <c r="C15" i="1"/>
  <c r="C10" i="1"/>
  <c r="C29" i="1" l="1"/>
  <c r="C20" i="1"/>
  <c r="C21" i="1" s="1"/>
  <c r="C22" i="1" s="1"/>
  <c r="C40" i="1" s="1"/>
</calcChain>
</file>

<file path=xl/sharedStrings.xml><?xml version="1.0" encoding="utf-8"?>
<sst xmlns="http://schemas.openxmlformats.org/spreadsheetml/2006/main" count="45" uniqueCount="38">
  <si>
    <t>FINANCIAL ANALYSIS</t>
  </si>
  <si>
    <t>Purchase price</t>
  </si>
  <si>
    <t>Down Payment %</t>
  </si>
  <si>
    <t>Down Payment</t>
  </si>
  <si>
    <t>Resident</t>
  </si>
  <si>
    <t>Non Resident</t>
  </si>
  <si>
    <t>Land Transfer Tax</t>
  </si>
  <si>
    <t>&lt; $55,000</t>
  </si>
  <si>
    <t>$55,000 to 250,000</t>
  </si>
  <si>
    <t>$250,000 to 400,000</t>
  </si>
  <si>
    <t>&gt; $400,000</t>
  </si>
  <si>
    <t>&gt; $2,000,000 (contain 2 single family residence</t>
  </si>
  <si>
    <t>Total land transfer tax- provincial</t>
  </si>
  <si>
    <t>Toronto additional land transfer tax- Municipal</t>
  </si>
  <si>
    <t>If purchasing a home in Toronto, there is an additional municipal land transfer tax. Toronto’s land transfer tax applies within the following boundaries: Steeles Avenue as the North border, Etobicoke as the West border, Scarborough as the East border and Lake Ontario as the South border.</t>
  </si>
  <si>
    <t>Total land transfer tax</t>
  </si>
  <si>
    <t>Land Transfer Tax Refund</t>
  </si>
  <si>
    <t>Purchase price &gt; $100,000</t>
  </si>
  <si>
    <t>&gt; 200,000</t>
  </si>
  <si>
    <t>&gt; 400,000</t>
  </si>
  <si>
    <t>Total provincial rebate</t>
  </si>
  <si>
    <t>Max</t>
  </si>
  <si>
    <t>Total Municipal Rebate</t>
  </si>
  <si>
    <t>Total Refund</t>
  </si>
  <si>
    <t>Other fees</t>
  </si>
  <si>
    <t>Stat registry fee</t>
  </si>
  <si>
    <t>Estimate</t>
  </si>
  <si>
    <t>Realty taxes</t>
  </si>
  <si>
    <t>Depending on how much is prepaid by current owners</t>
  </si>
  <si>
    <t>Paid Title insurance premium</t>
  </si>
  <si>
    <t>Legal costs + HST</t>
  </si>
  <si>
    <t>Average</t>
  </si>
  <si>
    <t>Other Legal costs</t>
  </si>
  <si>
    <t>Government registration fees</t>
  </si>
  <si>
    <t>Municipal land transfer tax admin fee</t>
  </si>
  <si>
    <t>Total other fees</t>
  </si>
  <si>
    <t>Total additional costs</t>
  </si>
  <si>
    <t>Average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</si>
</sst>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&quot; &quot;&quot;$&quot;* #,##0.00&quot; &quot;;&quot;-&quot;&quot;$&quot;* #,##0.00&quot; &quot;;&quot; &quot;&quot;$&quot;* &quot;-&quot;??&quot; &quot;"/>
    <numFmt numFmtId="165" formatCode="&quot;$&quot;0.00"/>
    <numFmt numFmtId="166" formatCode="0.0%"/>
    <numFmt numFmtId="167" formatCode="_-&quot;$&quot;* #,##0.00_-;\-&quot;$&quot;* #,##0.00_-;_-&quot;$&quot;* &quot;-&quot;??;_-@_-"/>
    <numFmt numFmtId="168" formatCode="&quot;$&quot;#,##0.00"/>
    <numFmt numFmtId="169" formatCode="&quot;$&quot;#,##0.00;&quot;-&quot;&quot;$&quot;#,##0.00"/>
  </numFmts>
  <fonts count="5" x14ac:knownFonts="1">
    <font>
      <sz val="11"/>
      <color indexed="8"/>
      <name val="Calibri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 applyNumberFormat="0" applyFill="0" applyBorder="0" applyProtection="0"/>
    <xf numFmtId="44" fontId="3" fillId="0" borderId="0" applyFont="0" applyFill="0" applyBorder="0" applyAlignment="0" applyProtection="0"/>
  </cellStyleXfs>
  <cellXfs count="47">
    <xf numFmtId="0" fontId="0" fillId="0" borderId="0" xfId="0" applyFont="1" applyAlignment="1"/>
    <xf numFmtId="0" fontId="0" fillId="0" borderId="0" xfId="0" applyNumberFormat="1" applyFont="1" applyAlignment="1"/>
    <xf numFmtId="0" fontId="0" fillId="0" borderId="2" xfId="0" applyFont="1" applyBorder="1" applyAlignment="1"/>
    <xf numFmtId="0" fontId="0" fillId="0" borderId="3" xfId="0" applyFont="1" applyBorder="1" applyAlignment="1"/>
    <xf numFmtId="49" fontId="2" fillId="3" borderId="1" xfId="0" applyNumberFormat="1" applyFont="1" applyFill="1" applyBorder="1" applyAlignment="1"/>
    <xf numFmtId="164" fontId="0" fillId="4" borderId="1" xfId="0" applyNumberFormat="1" applyFont="1" applyFill="1" applyBorder="1" applyAlignment="1"/>
    <xf numFmtId="0" fontId="0" fillId="3" borderId="1" xfId="0" applyNumberFormat="1" applyFont="1" applyFill="1" applyBorder="1" applyAlignment="1"/>
    <xf numFmtId="9" fontId="0" fillId="4" borderId="1" xfId="0" applyNumberFormat="1" applyFont="1" applyFill="1" applyBorder="1" applyAlignment="1"/>
    <xf numFmtId="164" fontId="0" fillId="3" borderId="1" xfId="0" applyNumberFormat="1" applyFont="1" applyFill="1" applyBorder="1" applyAlignment="1"/>
    <xf numFmtId="9" fontId="0" fillId="3" borderId="2" xfId="0" applyNumberFormat="1" applyFont="1" applyFill="1" applyBorder="1" applyAlignment="1"/>
    <xf numFmtId="165" fontId="0" fillId="4" borderId="1" xfId="0" applyNumberFormat="1" applyFont="1" applyFill="1" applyBorder="1" applyAlignment="1"/>
    <xf numFmtId="0" fontId="2" fillId="2" borderId="1" xfId="0" applyFont="1" applyFill="1" applyBorder="1" applyAlignment="1"/>
    <xf numFmtId="49" fontId="2" fillId="2" borderId="1" xfId="0" applyNumberFormat="1" applyFont="1" applyFill="1" applyBorder="1" applyAlignment="1"/>
    <xf numFmtId="0" fontId="0" fillId="3" borderId="1" xfId="0" applyFont="1" applyFill="1" applyBorder="1" applyAlignment="1"/>
    <xf numFmtId="0" fontId="0" fillId="2" borderId="1" xfId="0" applyNumberFormat="1" applyFont="1" applyFill="1" applyBorder="1" applyAlignment="1"/>
    <xf numFmtId="49" fontId="0" fillId="3" borderId="1" xfId="0" applyNumberFormat="1" applyFont="1" applyFill="1" applyBorder="1" applyAlignment="1"/>
    <xf numFmtId="166" fontId="2" fillId="3" borderId="1" xfId="0" applyNumberFormat="1" applyFont="1" applyFill="1" applyBorder="1" applyAlignment="1"/>
    <xf numFmtId="165" fontId="2" fillId="3" borderId="1" xfId="0" applyNumberFormat="1" applyFont="1" applyFill="1" applyBorder="1" applyAlignment="1"/>
    <xf numFmtId="164" fontId="2" fillId="3" borderId="1" xfId="0" applyNumberFormat="1" applyFont="1" applyFill="1" applyBorder="1" applyAlignment="1"/>
    <xf numFmtId="49" fontId="0" fillId="0" borderId="2" xfId="0" applyNumberFormat="1" applyFont="1" applyBorder="1" applyAlignment="1"/>
    <xf numFmtId="0" fontId="0" fillId="2" borderId="1" xfId="0" applyFont="1" applyFill="1" applyBorder="1" applyAlignment="1"/>
    <xf numFmtId="0" fontId="0" fillId="0" borderId="4" xfId="0" applyFont="1" applyBorder="1" applyAlignment="1"/>
    <xf numFmtId="164" fontId="0" fillId="3" borderId="1" xfId="0" applyNumberFormat="1" applyFont="1" applyFill="1" applyBorder="1" applyAlignment="1">
      <alignment horizontal="left"/>
    </xf>
    <xf numFmtId="0" fontId="0" fillId="0" borderId="5" xfId="0" applyFont="1" applyBorder="1" applyAlignment="1"/>
    <xf numFmtId="164" fontId="0" fillId="0" borderId="5" xfId="0" applyNumberFormat="1" applyFont="1" applyBorder="1" applyAlignment="1"/>
    <xf numFmtId="49" fontId="0" fillId="0" borderId="2" xfId="0" applyNumberFormat="1" applyFont="1" applyBorder="1" applyAlignment="1">
      <alignment horizontal="left"/>
    </xf>
    <xf numFmtId="164" fontId="0" fillId="0" borderId="6" xfId="0" applyNumberFormat="1" applyFont="1" applyBorder="1" applyAlignment="1"/>
    <xf numFmtId="49" fontId="0" fillId="4" borderId="1" xfId="0" applyNumberFormat="1" applyFont="1" applyFill="1" applyBorder="1" applyAlignment="1"/>
    <xf numFmtId="167" fontId="0" fillId="4" borderId="1" xfId="0" applyNumberFormat="1" applyFont="1" applyFill="1" applyBorder="1" applyAlignment="1">
      <alignment horizontal="left"/>
    </xf>
    <xf numFmtId="0" fontId="0" fillId="4" borderId="1" xfId="0" applyFont="1" applyFill="1" applyBorder="1" applyAlignment="1"/>
    <xf numFmtId="10" fontId="0" fillId="4" borderId="1" xfId="0" applyNumberFormat="1" applyFont="1" applyFill="1" applyBorder="1" applyAlignment="1"/>
    <xf numFmtId="168" fontId="0" fillId="4" borderId="1" xfId="0" applyNumberFormat="1" applyFont="1" applyFill="1" applyBorder="1" applyAlignment="1"/>
    <xf numFmtId="169" fontId="0" fillId="4" borderId="1" xfId="0" applyNumberFormat="1" applyFont="1" applyFill="1" applyBorder="1" applyAlignment="1"/>
    <xf numFmtId="168" fontId="2" fillId="4" borderId="1" xfId="0" applyNumberFormat="1" applyFont="1" applyFill="1" applyBorder="1" applyAlignment="1"/>
    <xf numFmtId="0" fontId="0" fillId="0" borderId="0" xfId="0" applyNumberFormat="1" applyFont="1" applyAlignment="1"/>
    <xf numFmtId="44" fontId="2" fillId="2" borderId="1" xfId="1" applyFont="1" applyFill="1" applyBorder="1" applyAlignment="1"/>
    <xf numFmtId="0" fontId="4" fillId="2" borderId="1" xfId="0" applyNumberFormat="1" applyFont="1" applyFill="1" applyBorder="1" applyAlignment="1"/>
    <xf numFmtId="164" fontId="0" fillId="5" borderId="1" xfId="0" applyNumberFormat="1" applyFont="1" applyFill="1" applyBorder="1" applyAlignment="1">
      <alignment horizontal="left"/>
    </xf>
    <xf numFmtId="9" fontId="0" fillId="5" borderId="1" xfId="0" applyNumberFormat="1" applyFont="1" applyFill="1" applyBorder="1" applyAlignment="1"/>
    <xf numFmtId="165" fontId="0" fillId="5" borderId="1" xfId="0" applyNumberFormat="1" applyFont="1" applyFill="1" applyBorder="1" applyAlignment="1"/>
    <xf numFmtId="164" fontId="2" fillId="5" borderId="1" xfId="0" applyNumberFormat="1" applyFont="1" applyFill="1" applyBorder="1" applyAlignment="1"/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49" fontId="0" fillId="0" borderId="10" xfId="0" applyNumberFormat="1" applyFont="1" applyBorder="1" applyAlignment="1">
      <alignment horizontal="left" wrapText="1"/>
    </xf>
    <xf numFmtId="49" fontId="0" fillId="0" borderId="11" xfId="0" applyNumberFormat="1" applyFont="1" applyBorder="1" applyAlignment="1">
      <alignment horizontal="left" wrapText="1"/>
    </xf>
    <xf numFmtId="49" fontId="0" fillId="0" borderId="12" xfId="0" applyNumberFormat="1" applyFont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9CC2E5"/>
      <rgbColor rgb="FFAAAAAA"/>
      <rgbColor rgb="FFFFFFFF"/>
      <rgbColor rgb="FFC5DEB5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742951</xdr:colOff>
      <xdr:row>0</xdr:row>
      <xdr:rowOff>0</xdr:rowOff>
    </xdr:from>
    <xdr:to>
      <xdr:col>6</xdr:col>
      <xdr:colOff>361950</xdr:colOff>
      <xdr:row>5</xdr:row>
      <xdr:rowOff>132574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1" y="0"/>
          <a:ext cx="1819274" cy="1037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0"/>
  <sheetViews>
    <sheetView showGridLines="0" tabSelected="1" topLeftCell="A20" workbookViewId="0">
      <selection activeCell="C10" sqref="C10"/>
    </sheetView>
  </sheetViews>
  <sheetFormatPr baseColWidth="10" defaultColWidth="8.83203125" defaultRowHeight="14.5" customHeight="1" x14ac:dyDescent="0.2"/>
  <cols>
    <col min="1" max="1" width="26.5" style="1" customWidth="1"/>
    <col min="2" max="2" width="12.6640625" style="1" customWidth="1"/>
    <col min="3" max="3" width="14" style="1" customWidth="1"/>
    <col min="4" max="4" width="12.6640625" style="1" customWidth="1"/>
    <col min="5" max="5" width="17.33203125" style="1" customWidth="1"/>
    <col min="6" max="6" width="15.6640625" style="1" customWidth="1"/>
    <col min="7" max="7" width="12.6640625" style="1" customWidth="1"/>
    <col min="8" max="256" width="8.83203125" style="1" customWidth="1"/>
  </cols>
  <sheetData>
    <row r="1" spans="1:256" ht="14.5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/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  <c r="II1" s="34"/>
      <c r="IJ1" s="34"/>
      <c r="IK1" s="34"/>
      <c r="IL1" s="34"/>
      <c r="IM1" s="34"/>
      <c r="IN1" s="34"/>
      <c r="IO1" s="34"/>
      <c r="IP1" s="34"/>
      <c r="IQ1" s="34"/>
      <c r="IR1" s="34"/>
      <c r="IS1" s="34"/>
      <c r="IT1" s="34"/>
      <c r="IU1" s="34"/>
      <c r="IV1" s="34"/>
    </row>
    <row r="2" spans="1:256" ht="14.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  <c r="IL2" s="34"/>
      <c r="IM2" s="34"/>
      <c r="IN2" s="34"/>
      <c r="IO2" s="34"/>
      <c r="IP2" s="34"/>
      <c r="IQ2" s="34"/>
      <c r="IR2" s="34"/>
      <c r="IS2" s="34"/>
      <c r="IT2" s="34"/>
      <c r="IU2" s="34"/>
      <c r="IV2" s="34"/>
    </row>
    <row r="3" spans="1:256" ht="14.5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  <c r="IR3" s="34"/>
      <c r="IS3" s="34"/>
      <c r="IT3" s="34"/>
      <c r="IU3" s="34"/>
      <c r="IV3" s="34"/>
    </row>
    <row r="4" spans="1:256" ht="14.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  <c r="IU4" s="34"/>
      <c r="IV4" s="34"/>
    </row>
    <row r="5" spans="1:256" ht="14.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  <c r="IU5" s="34"/>
      <c r="IV5" s="34"/>
    </row>
    <row r="6" spans="1:256" ht="14.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  <c r="IO6" s="34"/>
      <c r="IP6" s="34"/>
      <c r="IQ6" s="34"/>
      <c r="IR6" s="34"/>
      <c r="IS6" s="34"/>
      <c r="IT6" s="34"/>
      <c r="IU6" s="34"/>
      <c r="IV6" s="34"/>
    </row>
    <row r="7" spans="1:256" ht="15" customHeight="1" x14ac:dyDescent="0.2">
      <c r="A7" s="41" t="s">
        <v>0</v>
      </c>
      <c r="B7" s="42"/>
      <c r="C7" s="42"/>
      <c r="D7" s="43"/>
      <c r="E7" s="2"/>
      <c r="F7" s="3"/>
      <c r="G7" s="3"/>
    </row>
    <row r="8" spans="1:256" ht="15" customHeight="1" x14ac:dyDescent="0.2">
      <c r="A8" s="4" t="s">
        <v>1</v>
      </c>
      <c r="B8" s="5"/>
      <c r="C8" s="37">
        <v>1600000</v>
      </c>
      <c r="D8" s="6"/>
      <c r="E8" s="9"/>
      <c r="F8" s="9"/>
      <c r="G8" s="9"/>
    </row>
    <row r="9" spans="1:256" ht="15" customHeight="1" x14ac:dyDescent="0.2">
      <c r="A9" s="4" t="s">
        <v>2</v>
      </c>
      <c r="B9" s="7"/>
      <c r="C9" s="38">
        <v>0.2</v>
      </c>
      <c r="D9" s="8"/>
      <c r="E9" s="9"/>
      <c r="F9" s="9"/>
      <c r="G9" s="9"/>
    </row>
    <row r="10" spans="1:256" ht="15" customHeight="1" x14ac:dyDescent="0.2">
      <c r="A10" s="4" t="s">
        <v>3</v>
      </c>
      <c r="B10" s="7"/>
      <c r="C10" s="39">
        <f>C8*C9</f>
        <v>320000</v>
      </c>
      <c r="D10" s="8"/>
      <c r="E10" s="9"/>
      <c r="F10" s="9"/>
      <c r="G10" s="9"/>
    </row>
    <row r="11" spans="1:256" ht="15" customHeight="1" x14ac:dyDescent="0.2">
      <c r="A11" s="11"/>
      <c r="B11" s="12"/>
      <c r="C11" s="12" t="s">
        <v>4</v>
      </c>
      <c r="D11" s="12" t="s">
        <v>5</v>
      </c>
      <c r="E11" s="2"/>
      <c r="F11" s="3"/>
      <c r="G11" s="3"/>
    </row>
    <row r="12" spans="1:256" ht="15" customHeight="1" x14ac:dyDescent="0.2">
      <c r="A12" s="13"/>
      <c r="B12" s="8"/>
      <c r="C12" s="8"/>
      <c r="D12" s="8"/>
      <c r="E12" s="2"/>
      <c r="F12" s="3"/>
      <c r="G12" s="3"/>
    </row>
    <row r="13" spans="1:256" ht="15" customHeight="1" x14ac:dyDescent="0.2">
      <c r="A13" s="13"/>
      <c r="B13" s="8"/>
      <c r="C13" s="8"/>
      <c r="D13" s="8"/>
      <c r="E13" s="2"/>
      <c r="F13" s="3"/>
      <c r="G13" s="3"/>
    </row>
    <row r="14" spans="1:256" ht="15" customHeight="1" x14ac:dyDescent="0.2">
      <c r="A14" s="12" t="s">
        <v>6</v>
      </c>
      <c r="B14" s="14"/>
      <c r="C14" s="14"/>
      <c r="D14" s="14"/>
      <c r="E14" s="2"/>
      <c r="F14" s="3"/>
      <c r="G14" s="3"/>
    </row>
    <row r="15" spans="1:256" ht="15" customHeight="1" x14ac:dyDescent="0.2">
      <c r="A15" s="15" t="s">
        <v>7</v>
      </c>
      <c r="B15" s="16">
        <v>5.0000000000000001E-3</v>
      </c>
      <c r="C15" s="17">
        <f>55000*B15</f>
        <v>275</v>
      </c>
      <c r="D15" s="6"/>
      <c r="E15" s="2"/>
      <c r="F15" s="3"/>
      <c r="G15" s="3"/>
    </row>
    <row r="16" spans="1:256" ht="15" customHeight="1" x14ac:dyDescent="0.2">
      <c r="A16" s="15" t="s">
        <v>8</v>
      </c>
      <c r="B16" s="16">
        <v>0.01</v>
      </c>
      <c r="C16" s="18">
        <f>(250000-55000)*B16</f>
        <v>1950</v>
      </c>
      <c r="D16" s="6"/>
      <c r="E16" s="2"/>
      <c r="F16" s="3"/>
      <c r="G16" s="3"/>
    </row>
    <row r="17" spans="1:256" ht="15" customHeight="1" x14ac:dyDescent="0.2">
      <c r="A17" s="15" t="s">
        <v>9</v>
      </c>
      <c r="B17" s="16">
        <v>1.4999999999999999E-2</v>
      </c>
      <c r="C17" s="18">
        <f>(400000-250000)*B17</f>
        <v>2250</v>
      </c>
      <c r="D17" s="6"/>
      <c r="E17" s="2"/>
      <c r="F17" s="3"/>
      <c r="G17" s="3"/>
    </row>
    <row r="18" spans="1:256" ht="15" customHeight="1" x14ac:dyDescent="0.2">
      <c r="A18" s="15" t="s">
        <v>10</v>
      </c>
      <c r="B18" s="16">
        <v>0.02</v>
      </c>
      <c r="C18" s="18">
        <f>(C8-400000)*B18</f>
        <v>24000</v>
      </c>
      <c r="D18" s="13"/>
      <c r="E18" s="2"/>
      <c r="F18" s="3"/>
      <c r="G18" s="3"/>
    </row>
    <row r="19" spans="1:256" ht="15" customHeight="1" x14ac:dyDescent="0.2">
      <c r="A19" s="15" t="s">
        <v>11</v>
      </c>
      <c r="B19" s="16">
        <v>2.5000000000000001E-2</v>
      </c>
      <c r="C19" s="18"/>
      <c r="D19" s="6"/>
      <c r="E19" s="2"/>
      <c r="F19" s="3"/>
      <c r="G19" s="3"/>
    </row>
    <row r="20" spans="1:256" ht="15" customHeight="1" x14ac:dyDescent="0.2">
      <c r="A20" s="15" t="s">
        <v>12</v>
      </c>
      <c r="B20" s="18"/>
      <c r="C20" s="18">
        <f>SUM(C15:C19)</f>
        <v>28475</v>
      </c>
      <c r="D20" s="13"/>
      <c r="E20" s="19"/>
      <c r="F20" s="3"/>
      <c r="G20" s="3"/>
    </row>
    <row r="21" spans="1:256" ht="75.75" customHeight="1" x14ac:dyDescent="0.2">
      <c r="A21" s="15" t="s">
        <v>13</v>
      </c>
      <c r="B21" s="18"/>
      <c r="C21" s="40">
        <f>C20</f>
        <v>28475</v>
      </c>
      <c r="D21" s="13"/>
      <c r="E21" s="44" t="s">
        <v>14</v>
      </c>
      <c r="F21" s="45"/>
      <c r="G21" s="46"/>
    </row>
    <row r="22" spans="1:256" ht="15" customHeight="1" x14ac:dyDescent="0.2">
      <c r="A22" s="15" t="s">
        <v>15</v>
      </c>
      <c r="B22" s="18">
        <v>0.01</v>
      </c>
      <c r="C22" s="18">
        <f>SUM(C20:C21)</f>
        <v>56950</v>
      </c>
      <c r="D22" s="13"/>
      <c r="E22" s="2"/>
      <c r="F22" s="3"/>
      <c r="G22" s="3"/>
    </row>
    <row r="23" spans="1:256" ht="15" customHeight="1" x14ac:dyDescent="0.2">
      <c r="A23" s="12" t="s">
        <v>16</v>
      </c>
      <c r="B23" s="14"/>
      <c r="C23" s="14"/>
      <c r="D23" s="20"/>
      <c r="E23" s="2"/>
      <c r="F23" s="3"/>
      <c r="G23" s="3"/>
    </row>
    <row r="24" spans="1:256" ht="14.5" hidden="1" customHeight="1" x14ac:dyDescent="0.2">
      <c r="A24" s="15" t="s">
        <v>17</v>
      </c>
      <c r="B24" s="8">
        <v>725</v>
      </c>
      <c r="C24" s="21"/>
      <c r="D24" s="13"/>
      <c r="E24" s="2"/>
      <c r="F24" s="3"/>
      <c r="G24" s="3"/>
    </row>
    <row r="25" spans="1:256" ht="14.5" hidden="1" customHeight="1" x14ac:dyDescent="0.2">
      <c r="A25" s="15" t="s">
        <v>18</v>
      </c>
      <c r="B25" s="22">
        <v>1725</v>
      </c>
      <c r="C25" s="23"/>
      <c r="D25" s="13"/>
      <c r="E25" s="2"/>
      <c r="F25" s="3"/>
      <c r="G25" s="3"/>
    </row>
    <row r="26" spans="1:256" ht="15" customHeight="1" x14ac:dyDescent="0.2">
      <c r="A26" s="15" t="s">
        <v>19</v>
      </c>
      <c r="B26" s="22">
        <v>4000</v>
      </c>
      <c r="C26" s="21"/>
      <c r="D26" s="8"/>
      <c r="E26" s="2"/>
      <c r="F26" s="3"/>
      <c r="G26" s="3"/>
    </row>
    <row r="27" spans="1:256" ht="15" customHeight="1" x14ac:dyDescent="0.2">
      <c r="A27" s="15" t="s">
        <v>20</v>
      </c>
      <c r="B27" s="8">
        <f>B26</f>
        <v>4000</v>
      </c>
      <c r="C27" s="24">
        <f>B27</f>
        <v>4000</v>
      </c>
      <c r="D27" s="8"/>
      <c r="E27" s="25" t="s">
        <v>21</v>
      </c>
      <c r="F27" s="3"/>
      <c r="G27" s="3"/>
    </row>
    <row r="28" spans="1:256" ht="15" customHeight="1" x14ac:dyDescent="0.2">
      <c r="A28" s="15" t="s">
        <v>22</v>
      </c>
      <c r="B28" s="22">
        <v>4475</v>
      </c>
      <c r="C28" s="26">
        <f>B28</f>
        <v>4475</v>
      </c>
      <c r="D28" s="8"/>
      <c r="E28" s="19" t="s">
        <v>21</v>
      </c>
      <c r="F28" s="3"/>
      <c r="G28" s="3"/>
    </row>
    <row r="29" spans="1:256" ht="15" x14ac:dyDescent="0.2">
      <c r="A29" s="15" t="s">
        <v>23</v>
      </c>
      <c r="B29" s="8"/>
      <c r="C29" s="18">
        <f>C27+C28</f>
        <v>8475</v>
      </c>
      <c r="D29" s="8"/>
      <c r="E29" s="2"/>
      <c r="F29" s="3"/>
      <c r="G29" s="3"/>
    </row>
    <row r="30" spans="1:256" ht="15" x14ac:dyDescent="0.2">
      <c r="A30" s="15"/>
      <c r="B30" s="8"/>
      <c r="C30" s="18"/>
      <c r="D30" s="8"/>
      <c r="E30" s="2"/>
      <c r="F30" s="3"/>
      <c r="G30" s="3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  <c r="IO30" s="34"/>
      <c r="IP30" s="34"/>
      <c r="IQ30" s="34"/>
      <c r="IR30" s="34"/>
      <c r="IS30" s="34"/>
      <c r="IT30" s="34"/>
      <c r="IU30" s="34"/>
      <c r="IV30" s="34"/>
    </row>
    <row r="31" spans="1:256" ht="15" customHeight="1" x14ac:dyDescent="0.2">
      <c r="A31" s="12" t="s">
        <v>24</v>
      </c>
      <c r="B31" s="14"/>
      <c r="C31" s="36" t="s">
        <v>37</v>
      </c>
      <c r="D31" s="20"/>
      <c r="E31" s="2"/>
      <c r="F31" s="3"/>
      <c r="G31" s="3"/>
    </row>
    <row r="32" spans="1:256" ht="15" customHeight="1" x14ac:dyDescent="0.2">
      <c r="A32" s="15" t="s">
        <v>25</v>
      </c>
      <c r="B32" s="27" t="s">
        <v>26</v>
      </c>
      <c r="C32" s="10">
        <v>65</v>
      </c>
      <c r="D32" s="7"/>
      <c r="E32" s="2"/>
      <c r="F32" s="3"/>
      <c r="G32" s="3"/>
    </row>
    <row r="33" spans="1:7" ht="15" customHeight="1" x14ac:dyDescent="0.2">
      <c r="A33" s="15" t="s">
        <v>27</v>
      </c>
      <c r="B33" s="27" t="s">
        <v>26</v>
      </c>
      <c r="C33" s="28">
        <v>1500</v>
      </c>
      <c r="D33" s="5"/>
      <c r="E33" s="19" t="s">
        <v>28</v>
      </c>
      <c r="F33" s="3"/>
      <c r="G33" s="3"/>
    </row>
    <row r="34" spans="1:7" ht="15" customHeight="1" x14ac:dyDescent="0.2">
      <c r="A34" s="15" t="s">
        <v>29</v>
      </c>
      <c r="B34" s="27" t="s">
        <v>26</v>
      </c>
      <c r="C34" s="10">
        <v>1000</v>
      </c>
      <c r="D34" s="29"/>
      <c r="E34" s="2"/>
      <c r="F34" s="3"/>
      <c r="G34" s="3"/>
    </row>
    <row r="35" spans="1:7" ht="15" customHeight="1" x14ac:dyDescent="0.2">
      <c r="A35" s="15" t="s">
        <v>30</v>
      </c>
      <c r="B35" s="27" t="s">
        <v>31</v>
      </c>
      <c r="C35" s="10">
        <f>1500*1.13</f>
        <v>1694.9999999999998</v>
      </c>
      <c r="D35" s="30"/>
      <c r="E35" s="2"/>
      <c r="F35" s="3"/>
      <c r="G35" s="3"/>
    </row>
    <row r="36" spans="1:7" ht="15" customHeight="1" x14ac:dyDescent="0.2">
      <c r="A36" s="15" t="s">
        <v>32</v>
      </c>
      <c r="B36" s="27" t="s">
        <v>31</v>
      </c>
      <c r="C36" s="31">
        <v>300</v>
      </c>
      <c r="D36" s="32"/>
      <c r="E36" s="2"/>
      <c r="F36" s="3"/>
      <c r="G36" s="3"/>
    </row>
    <row r="37" spans="1:7" ht="15" customHeight="1" x14ac:dyDescent="0.2">
      <c r="A37" s="15" t="s">
        <v>33</v>
      </c>
      <c r="B37" s="27" t="s">
        <v>31</v>
      </c>
      <c r="C37" s="31">
        <v>150</v>
      </c>
      <c r="D37" s="32"/>
      <c r="E37" s="2"/>
      <c r="F37" s="3"/>
      <c r="G37" s="3"/>
    </row>
    <row r="38" spans="1:7" ht="15" customHeight="1" x14ac:dyDescent="0.2">
      <c r="A38" s="15" t="s">
        <v>34</v>
      </c>
      <c r="B38" s="27" t="s">
        <v>31</v>
      </c>
      <c r="C38" s="31">
        <v>85</v>
      </c>
      <c r="D38" s="32"/>
      <c r="E38" s="2"/>
      <c r="F38" s="3"/>
      <c r="G38" s="3"/>
    </row>
    <row r="39" spans="1:7" ht="15" customHeight="1" x14ac:dyDescent="0.2">
      <c r="A39" s="15" t="s">
        <v>35</v>
      </c>
      <c r="B39" s="27" t="s">
        <v>31</v>
      </c>
      <c r="C39" s="33">
        <f>SUM(C32:C38)</f>
        <v>4795</v>
      </c>
      <c r="D39" s="32"/>
      <c r="E39" s="2"/>
      <c r="F39" s="3"/>
      <c r="G39" s="3"/>
    </row>
    <row r="40" spans="1:7" ht="15" customHeight="1" x14ac:dyDescent="0.2">
      <c r="A40" s="12" t="s">
        <v>36</v>
      </c>
      <c r="B40" s="12"/>
      <c r="C40" s="35">
        <f>C39+C22-C29</f>
        <v>53270</v>
      </c>
      <c r="D40" s="11"/>
      <c r="E40" s="2"/>
      <c r="F40" s="3"/>
      <c r="G40" s="3"/>
    </row>
  </sheetData>
  <mergeCells count="2">
    <mergeCell ref="A7:D7"/>
    <mergeCell ref="E21:G21"/>
  </mergeCells>
  <conditionalFormatting sqref="B36:D39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  <headerFooter>
    <oddFooter>&amp;C&amp;"Helvetica,Regular"&amp;12&amp;K000000&amp;P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Template- Toronto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 Tam</cp:lastModifiedBy>
  <dcterms:modified xsi:type="dcterms:W3CDTF">2020-08-16T20:41:18Z</dcterms:modified>
</cp:coreProperties>
</file>